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10725" tabRatio="773" activeTab="0"/>
  </bookViews>
  <sheets>
    <sheet name="смета " sheetId="1" r:id="rId1"/>
  </sheets>
  <definedNames>
    <definedName name="_xlnm.Print_Titles" localSheetId="0">'смета '!$4:$4</definedName>
    <definedName name="_xlnm.Print_Area" localSheetId="0">'смета '!$A$4:$K$68</definedName>
  </definedNames>
  <calcPr fullCalcOnLoad="1"/>
</workbook>
</file>

<file path=xl/sharedStrings.xml><?xml version="1.0" encoding="utf-8"?>
<sst xmlns="http://schemas.openxmlformats.org/spreadsheetml/2006/main" count="72" uniqueCount="52">
  <si>
    <t>Материал</t>
  </si>
  <si>
    <t>Работа</t>
  </si>
  <si>
    <t>Итого по работе:</t>
  </si>
  <si>
    <t>Итого работа:</t>
  </si>
  <si>
    <t>Кладка стен и перегородок</t>
  </si>
  <si>
    <t>Кровля</t>
  </si>
  <si>
    <t>Устройство фундамента</t>
  </si>
  <si>
    <t>гидроизоляция , покрытие(м2)</t>
  </si>
  <si>
    <t>Итого по материалам:</t>
  </si>
  <si>
    <t>Общий итог:</t>
  </si>
  <si>
    <t>Ед.</t>
  </si>
  <si>
    <t>Цена ед.</t>
  </si>
  <si>
    <t>Материал (Этап)</t>
  </si>
  <si>
    <t>Работа (Этап)</t>
  </si>
  <si>
    <t>Работы и материалы по этапам</t>
  </si>
  <si>
    <t>Вид параметра</t>
  </si>
  <si>
    <t>Итого за устройство фундамента:</t>
  </si>
  <si>
    <t>Кладка наружных и несущих стен из блоков (м3)</t>
  </si>
  <si>
    <t>Стоимость этапа</t>
  </si>
  <si>
    <t>Итого за кровлю</t>
  </si>
  <si>
    <t>Устройство стропильной системы,мауэрлат</t>
  </si>
  <si>
    <t>Песчано-гравийная подсыпка с трамбовкой (м3)</t>
  </si>
  <si>
    <t>Изготовление опалубки,армирование и  заливка плиты и ленты фундамента(м3)</t>
  </si>
  <si>
    <t>Кладка дымоходов (шт)</t>
  </si>
  <si>
    <t>Кладка перегородок (м2)</t>
  </si>
  <si>
    <t>Плита перекрытия</t>
  </si>
  <si>
    <t>Копка свай, ленты фундамента  (м3)</t>
  </si>
  <si>
    <t>Арматура(m)</t>
  </si>
  <si>
    <t>Бетон В25 с доставкой(м3)</t>
  </si>
  <si>
    <t>ПГС(м3)</t>
  </si>
  <si>
    <t>Итого(материалы)</t>
  </si>
  <si>
    <t>Блоки(+5%отход)(м3)</t>
  </si>
  <si>
    <t xml:space="preserve"> </t>
  </si>
  <si>
    <t>Итого( материалы)</t>
  </si>
  <si>
    <t>Пиломатериал(м3)</t>
  </si>
  <si>
    <t>Гидроизоляция (ковер)(м2)</t>
  </si>
  <si>
    <t>Черепица с добором(м2)</t>
  </si>
  <si>
    <t>Итого (материалы)</t>
  </si>
  <si>
    <t>Материал(Этап)</t>
  </si>
  <si>
    <t>Укладка пеноплекса под плиту (м2)</t>
  </si>
  <si>
    <t>Ввод коммуникации в дом (вода+канализация) (шт)</t>
  </si>
  <si>
    <t>Итого за устройство стен и перегородок:</t>
  </si>
  <si>
    <t>Пеноплекс (м3)</t>
  </si>
  <si>
    <t>Изготовление и заливка армпояса,перемычек(м.п.)</t>
  </si>
  <si>
    <t>Смесь кладочная для блоков(m)</t>
  </si>
  <si>
    <t>Работа техники(разгрузка и подъем стройматериалов на этаж)</t>
  </si>
  <si>
    <t>Монтаж деревянного перекрытия(м2)</t>
  </si>
  <si>
    <t>Пароизоляция(м2)</t>
  </si>
  <si>
    <t>Утеплитель(м3)</t>
  </si>
  <si>
    <t>Итого за устройство перекрытия:</t>
  </si>
  <si>
    <t>Смета на строительство  коттеджа  из газобетона</t>
  </si>
  <si>
    <t>расходный материал+транспортные расходы 3%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</si>
</sst>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&quot;р.&quot;"/>
    <numFmt numFmtId="197" formatCode="#,##0&quot;р.&quot;"/>
    <numFmt numFmtId="198" formatCode="0.0"/>
    <numFmt numFmtId="199" formatCode="[$$-409]#,##0"/>
    <numFmt numFmtId="200" formatCode="#,##0.0_р_."/>
    <numFmt numFmtId="201" formatCode="[$$-409]#,##0.0"/>
    <numFmt numFmtId="202" formatCode="#,##0.00&quot;р.&quot;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_ ;[Red]\-#,##0.000\ "/>
    <numFmt numFmtId="210" formatCode="0.000%"/>
    <numFmt numFmtId="211" formatCode="0.0000%"/>
    <numFmt numFmtId="212" formatCode="0.00000%"/>
    <numFmt numFmtId="213" formatCode="0.0%"/>
    <numFmt numFmtId="214" formatCode="mmm/yyyy"/>
    <numFmt numFmtId="215" formatCode="[$-FC19]d\ mmmm\ yyyy\ &quot;г.&quot;"/>
    <numFmt numFmtId="216" formatCode="#&quot; &quot;???/???"/>
    <numFmt numFmtId="217" formatCode="_(* #,##0.0_);_(* \(#,##0.0\);_(* &quot;-&quot;??_);_(@_)"/>
    <numFmt numFmtId="218" formatCode="_(* #,##0_);_(* \(#,##0\);_(* &quot;-&quot;??_);_(@_)"/>
    <numFmt numFmtId="219" formatCode="#,##0.0"/>
    <numFmt numFmtId="220" formatCode="_(* #,##0.000_);_(* \(#,##0.000\);_(* &quot;-&quot;??_);_(@_)"/>
    <numFmt numFmtId="221" formatCode="_(* #,##0.0000_);_(* \(#,##0.0000\);_(* &quot;-&quot;??_);_(@_)"/>
    <numFmt numFmtId="222" formatCode="_(* #,##0.00000_);_(* \(#,##0.00000\);_(* &quot;-&quot;??_);_(@_)"/>
    <numFmt numFmtId="223" formatCode="_(* #,##0.000000_);_(* \(#,##0.000000\);_(* &quot;-&quot;??_);_(@_)"/>
    <numFmt numFmtId="224" formatCode="#,##0.00_ ;[Red]\-#,##0.00\ "/>
  </numFmts>
  <fonts count="64">
    <font>
      <sz val="10"/>
      <name val="Arial"/>
      <family val="0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57"/>
      <name val="Arial"/>
      <family val="2"/>
    </font>
    <font>
      <b/>
      <i/>
      <u val="single"/>
      <sz val="10"/>
      <color indexed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57"/>
      <name val="Arial"/>
      <family val="2"/>
    </font>
    <font>
      <b/>
      <i/>
      <u val="single"/>
      <sz val="11"/>
      <color indexed="57"/>
      <name val="Arial"/>
      <family val="2"/>
    </font>
    <font>
      <u val="single"/>
      <sz val="11"/>
      <color indexed="57"/>
      <name val="Arial"/>
      <family val="2"/>
    </font>
    <font>
      <b/>
      <u val="single"/>
      <sz val="11"/>
      <color indexed="12"/>
      <name val="Arial"/>
      <family val="2"/>
    </font>
    <font>
      <b/>
      <i/>
      <u val="single"/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u val="single"/>
      <sz val="11"/>
      <color rgb="FFFF0000"/>
      <name val="Arial"/>
      <family val="2"/>
    </font>
    <font>
      <b/>
      <u val="single"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97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0" fillId="0" borderId="0" xfId="61" applyNumberFormat="1" applyFont="1" applyFill="1" applyBorder="1" applyAlignment="1">
      <alignment wrapText="1"/>
    </xf>
    <xf numFmtId="198" fontId="0" fillId="0" borderId="0" xfId="61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98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0" xfId="61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98" fontId="7" fillId="0" borderId="0" xfId="61" applyNumberFormat="1" applyFont="1" applyFill="1" applyBorder="1" applyAlignment="1">
      <alignment wrapText="1"/>
    </xf>
    <xf numFmtId="0" fontId="7" fillId="0" borderId="0" xfId="61" applyNumberFormat="1" applyFont="1" applyFill="1" applyBorder="1" applyAlignment="1">
      <alignment wrapText="1"/>
    </xf>
    <xf numFmtId="197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198" fontId="10" fillId="32" borderId="10" xfId="61" applyNumberFormat="1" applyFont="1" applyFill="1" applyBorder="1" applyAlignment="1">
      <alignment horizontal="center" vertical="center"/>
    </xf>
    <xf numFmtId="0" fontId="10" fillId="32" borderId="10" xfId="61" applyNumberFormat="1" applyFont="1" applyFill="1" applyBorder="1" applyAlignment="1">
      <alignment horizontal="center" vertical="center"/>
    </xf>
    <xf numFmtId="197" fontId="10" fillId="32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198" fontId="14" fillId="3" borderId="10" xfId="61" applyNumberFormat="1" applyFont="1" applyFill="1" applyBorder="1" applyAlignment="1">
      <alignment horizontal="center" vertical="center" wrapText="1"/>
    </xf>
    <xf numFmtId="0" fontId="14" fillId="3" borderId="10" xfId="61" applyNumberFormat="1" applyFont="1" applyFill="1" applyBorder="1" applyAlignment="1">
      <alignment horizontal="center" vertical="center" wrapText="1"/>
    </xf>
    <xf numFmtId="197" fontId="15" fillId="3" borderId="1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198" fontId="11" fillId="0" borderId="10" xfId="61" applyNumberFormat="1" applyFont="1" applyFill="1" applyBorder="1" applyAlignment="1">
      <alignment wrapText="1"/>
    </xf>
    <xf numFmtId="0" fontId="11" fillId="0" borderId="10" xfId="61" applyNumberFormat="1" applyFont="1" applyFill="1" applyBorder="1" applyAlignment="1">
      <alignment wrapText="1"/>
    </xf>
    <xf numFmtId="197" fontId="11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2" fontId="11" fillId="0" borderId="10" xfId="61" applyNumberFormat="1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197" fontId="15" fillId="0" borderId="10" xfId="0" applyNumberFormat="1" applyFont="1" applyFill="1" applyBorder="1" applyAlignment="1">
      <alignment/>
    </xf>
    <xf numFmtId="197" fontId="12" fillId="0" borderId="10" xfId="0" applyNumberFormat="1" applyFont="1" applyFill="1" applyBorder="1" applyAlignment="1">
      <alignment/>
    </xf>
    <xf numFmtId="197" fontId="10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left" vertical="center" wrapText="1"/>
    </xf>
    <xf numFmtId="198" fontId="11" fillId="32" borderId="10" xfId="61" applyNumberFormat="1" applyFont="1" applyFill="1" applyBorder="1" applyAlignment="1">
      <alignment wrapText="1"/>
    </xf>
    <xf numFmtId="0" fontId="11" fillId="32" borderId="10" xfId="61" applyNumberFormat="1" applyFont="1" applyFill="1" applyBorder="1" applyAlignment="1">
      <alignment wrapText="1"/>
    </xf>
    <xf numFmtId="197" fontId="14" fillId="32" borderId="10" xfId="0" applyNumberFormat="1" applyFont="1" applyFill="1" applyBorder="1" applyAlignment="1">
      <alignment horizontal="left"/>
    </xf>
    <xf numFmtId="197" fontId="14" fillId="32" borderId="10" xfId="0" applyNumberFormat="1" applyFont="1" applyFill="1" applyBorder="1" applyAlignment="1">
      <alignment horizontal="right"/>
    </xf>
    <xf numFmtId="197" fontId="10" fillId="32" borderId="1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197" fontId="14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center" wrapText="1"/>
    </xf>
    <xf numFmtId="198" fontId="12" fillId="3" borderId="10" xfId="0" applyNumberFormat="1" applyFont="1" applyFill="1" applyBorder="1" applyAlignment="1">
      <alignment vertical="center"/>
    </xf>
    <xf numFmtId="0" fontId="12" fillId="3" borderId="10" xfId="0" applyNumberFormat="1" applyFont="1" applyFill="1" applyBorder="1" applyAlignment="1">
      <alignment vertical="center"/>
    </xf>
    <xf numFmtId="197" fontId="12" fillId="3" borderId="10" xfId="0" applyNumberFormat="1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98" fontId="11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198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/>
    </xf>
    <xf numFmtId="197" fontId="10" fillId="0" borderId="0" xfId="0" applyNumberFormat="1" applyFont="1" applyFill="1" applyBorder="1" applyAlignment="1">
      <alignment/>
    </xf>
    <xf numFmtId="0" fontId="12" fillId="0" borderId="11" xfId="0" applyFont="1" applyFill="1" applyBorder="1" applyAlignment="1">
      <alignment/>
    </xf>
    <xf numFmtId="198" fontId="11" fillId="0" borderId="10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 applyProtection="1">
      <alignment vertical="top" wrapText="1"/>
      <protection/>
    </xf>
    <xf numFmtId="198" fontId="11" fillId="32" borderId="10" xfId="0" applyNumberFormat="1" applyFont="1" applyFill="1" applyBorder="1" applyAlignment="1">
      <alignment/>
    </xf>
    <xf numFmtId="0" fontId="11" fillId="32" borderId="10" xfId="0" applyNumberFormat="1" applyFont="1" applyFill="1" applyBorder="1" applyAlignment="1">
      <alignment/>
    </xf>
    <xf numFmtId="197" fontId="11" fillId="33" borderId="10" xfId="0" applyNumberFormat="1" applyFont="1" applyFill="1" applyBorder="1" applyAlignment="1">
      <alignment/>
    </xf>
    <xf numFmtId="197" fontId="10" fillId="32" borderId="10" xfId="0" applyNumberFormat="1" applyFont="1" applyFill="1" applyBorder="1" applyAlignment="1">
      <alignment/>
    </xf>
    <xf numFmtId="197" fontId="15" fillId="32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5" fillId="0" borderId="12" xfId="0" applyFont="1" applyBorder="1" applyAlignment="1">
      <alignment horizontal="left" vertical="center" wrapText="1"/>
    </xf>
    <xf numFmtId="198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97" fontId="11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197" fontId="15" fillId="0" borderId="12" xfId="0" applyNumberFormat="1" applyFont="1" applyBorder="1" applyAlignment="1">
      <alignment/>
    </xf>
    <xf numFmtId="0" fontId="15" fillId="0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198" fontId="11" fillId="3" borderId="10" xfId="61" applyNumberFormat="1" applyFont="1" applyFill="1" applyBorder="1" applyAlignment="1">
      <alignment wrapText="1"/>
    </xf>
    <xf numFmtId="0" fontId="11" fillId="3" borderId="10" xfId="61" applyNumberFormat="1" applyFont="1" applyFill="1" applyBorder="1" applyAlignment="1">
      <alignment wrapText="1"/>
    </xf>
    <xf numFmtId="197" fontId="13" fillId="3" borderId="10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197" fontId="13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3" fontId="11" fillId="32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197" fontId="14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5" fillId="32" borderId="10" xfId="0" applyFont="1" applyFill="1" applyBorder="1" applyAlignment="1">
      <alignment horizontal="left" wrapText="1"/>
    </xf>
    <xf numFmtId="202" fontId="10" fillId="32" borderId="10" xfId="0" applyNumberFormat="1" applyFont="1" applyFill="1" applyBorder="1" applyAlignment="1">
      <alignment/>
    </xf>
    <xf numFmtId="202" fontId="10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198" fontId="17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/>
    </xf>
    <xf numFmtId="197" fontId="17" fillId="0" borderId="10" xfId="0" applyNumberFormat="1" applyFont="1" applyFill="1" applyBorder="1" applyAlignment="1">
      <alignment/>
    </xf>
    <xf numFmtId="165" fontId="63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65" fontId="16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202" fontId="63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98" fontId="20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97" fontId="20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98" fontId="11" fillId="0" borderId="0" xfId="61" applyNumberFormat="1" applyFont="1" applyFill="1" applyBorder="1" applyAlignment="1">
      <alignment wrapText="1"/>
    </xf>
    <xf numFmtId="0" fontId="11" fillId="0" borderId="0" xfId="61" applyNumberFormat="1" applyFont="1" applyFill="1" applyBorder="1" applyAlignment="1">
      <alignment wrapText="1"/>
    </xf>
    <xf numFmtId="197" fontId="11" fillId="0" borderId="0" xfId="0" applyNumberFormat="1" applyFont="1" applyFill="1" applyBorder="1" applyAlignment="1">
      <alignment/>
    </xf>
    <xf numFmtId="197" fontId="10" fillId="0" borderId="10" xfId="0" applyNumberFormat="1" applyFont="1" applyFill="1" applyBorder="1" applyAlignment="1">
      <alignment/>
    </xf>
    <xf numFmtId="198" fontId="11" fillId="0" borderId="10" xfId="6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P69"/>
  <sheetViews>
    <sheetView tabSelected="1" zoomScale="85" zoomScaleNormal="85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67" sqref="M67"/>
    </sheetView>
  </sheetViews>
  <sheetFormatPr defaultColWidth="8.8515625" defaultRowHeight="12.75"/>
  <cols>
    <col min="1" max="1" width="12.28125" style="5" customWidth="1"/>
    <col min="2" max="2" width="69.28125" style="6" customWidth="1"/>
    <col min="3" max="3" width="16.00390625" style="15" customWidth="1"/>
    <col min="4" max="4" width="5.00390625" style="14" hidden="1" customWidth="1"/>
    <col min="5" max="5" width="15.7109375" style="2" customWidth="1"/>
    <col min="6" max="6" width="12.8515625" style="2" customWidth="1"/>
    <col min="7" max="7" width="12.421875" style="2" customWidth="1"/>
    <col min="8" max="8" width="11.7109375" style="8" customWidth="1"/>
    <col min="9" max="9" width="12.421875" style="8" hidden="1" customWidth="1"/>
    <col min="10" max="10" width="17.7109375" style="8" customWidth="1"/>
    <col min="11" max="11" width="15.421875" style="8" customWidth="1"/>
    <col min="12" max="16384" width="8.8515625" style="1" customWidth="1"/>
  </cols>
  <sheetData>
    <row r="2" spans="1:11" s="7" customFormat="1" ht="15">
      <c r="A2" s="145" t="s">
        <v>50</v>
      </c>
      <c r="B2" s="18"/>
      <c r="C2" s="19"/>
      <c r="D2" s="20"/>
      <c r="E2" s="21"/>
      <c r="F2" s="21"/>
      <c r="G2" s="22"/>
      <c r="H2" s="23"/>
      <c r="I2" s="21"/>
      <c r="J2" s="23"/>
      <c r="K2" s="23"/>
    </row>
    <row r="3" spans="1:11" ht="12.75">
      <c r="A3" s="17"/>
      <c r="B3" s="24"/>
      <c r="C3" s="25"/>
      <c r="D3" s="26"/>
      <c r="E3" s="27"/>
      <c r="F3" s="27"/>
      <c r="G3" s="27"/>
      <c r="H3" s="28"/>
      <c r="I3" s="28"/>
      <c r="J3" s="28"/>
      <c r="K3" s="28"/>
    </row>
    <row r="4" spans="1:12" s="4" customFormat="1" ht="30">
      <c r="A4" s="29" t="s">
        <v>15</v>
      </c>
      <c r="B4" s="30" t="s">
        <v>14</v>
      </c>
      <c r="C4" s="31" t="s">
        <v>10</v>
      </c>
      <c r="D4" s="32"/>
      <c r="E4" s="33" t="s">
        <v>11</v>
      </c>
      <c r="F4" s="33" t="s">
        <v>0</v>
      </c>
      <c r="G4" s="33" t="s">
        <v>1</v>
      </c>
      <c r="H4" s="29" t="s">
        <v>13</v>
      </c>
      <c r="I4" s="29" t="s">
        <v>12</v>
      </c>
      <c r="J4" s="29" t="s">
        <v>38</v>
      </c>
      <c r="K4" s="29" t="s">
        <v>18</v>
      </c>
      <c r="L4" s="34"/>
    </row>
    <row r="5" spans="1:12" s="3" customFormat="1" ht="29.25" customHeight="1">
      <c r="A5" s="35"/>
      <c r="B5" s="36" t="s">
        <v>6</v>
      </c>
      <c r="C5" s="37"/>
      <c r="D5" s="38"/>
      <c r="E5" s="39"/>
      <c r="F5" s="39"/>
      <c r="G5" s="39"/>
      <c r="H5" s="40"/>
      <c r="I5" s="40"/>
      <c r="J5" s="40"/>
      <c r="K5" s="40"/>
      <c r="L5" s="41"/>
    </row>
    <row r="6" spans="1:12" ht="15">
      <c r="A6" s="42" t="s">
        <v>1</v>
      </c>
      <c r="B6" s="43" t="s">
        <v>32</v>
      </c>
      <c r="C6" s="44"/>
      <c r="D6" s="45"/>
      <c r="E6" s="46"/>
      <c r="F6" s="46"/>
      <c r="G6" s="46"/>
      <c r="H6" s="47"/>
      <c r="I6" s="47"/>
      <c r="J6" s="47"/>
      <c r="K6" s="47"/>
      <c r="L6" s="48"/>
    </row>
    <row r="7" spans="1:12" ht="15">
      <c r="A7" s="49"/>
      <c r="B7" s="43" t="s">
        <v>26</v>
      </c>
      <c r="C7" s="44">
        <v>14</v>
      </c>
      <c r="D7" s="50">
        <v>0.46153846153846156</v>
      </c>
      <c r="E7" s="46">
        <v>850</v>
      </c>
      <c r="F7" s="46"/>
      <c r="G7" s="46">
        <f>E7*C7</f>
        <v>11900</v>
      </c>
      <c r="H7" s="47"/>
      <c r="I7" s="51"/>
      <c r="J7" s="47"/>
      <c r="K7" s="47"/>
      <c r="L7" s="48"/>
    </row>
    <row r="8" spans="1:12" ht="15">
      <c r="A8" s="49"/>
      <c r="B8" s="43" t="s">
        <v>21</v>
      </c>
      <c r="C8" s="44">
        <v>9</v>
      </c>
      <c r="D8" s="50">
        <v>0.1391941391941392</v>
      </c>
      <c r="E8" s="46">
        <v>370</v>
      </c>
      <c r="F8" s="46" t="s">
        <v>32</v>
      </c>
      <c r="G8" s="46">
        <f>E8*C8</f>
        <v>3330</v>
      </c>
      <c r="H8" s="47" t="s">
        <v>32</v>
      </c>
      <c r="I8" s="51"/>
      <c r="J8" s="47"/>
      <c r="K8" s="47"/>
      <c r="L8" s="48"/>
    </row>
    <row r="9" spans="1:12" ht="28.5">
      <c r="A9" s="49"/>
      <c r="B9" s="43" t="s">
        <v>22</v>
      </c>
      <c r="C9" s="44">
        <v>12</v>
      </c>
      <c r="D9" s="50">
        <v>0.32967032967032966</v>
      </c>
      <c r="E9" s="46">
        <v>3800</v>
      </c>
      <c r="F9" s="46" t="s">
        <v>32</v>
      </c>
      <c r="G9" s="46">
        <f>E9*C9</f>
        <v>45600</v>
      </c>
      <c r="H9" s="47"/>
      <c r="I9" s="47"/>
      <c r="J9" s="47"/>
      <c r="K9" s="47"/>
      <c r="L9" s="48"/>
    </row>
    <row r="10" spans="1:12" ht="17.25" customHeight="1">
      <c r="A10" s="49"/>
      <c r="B10" s="43" t="s">
        <v>39</v>
      </c>
      <c r="C10" s="44">
        <v>42</v>
      </c>
      <c r="D10" s="50"/>
      <c r="E10" s="46">
        <v>60</v>
      </c>
      <c r="F10" s="46"/>
      <c r="G10" s="46">
        <f>E10*C10</f>
        <v>2520</v>
      </c>
      <c r="H10" s="47"/>
      <c r="I10" s="47"/>
      <c r="J10" s="47"/>
      <c r="K10" s="47"/>
      <c r="L10" s="48"/>
    </row>
    <row r="11" spans="1:12" ht="16.5" customHeight="1">
      <c r="A11" s="49"/>
      <c r="B11" s="43" t="s">
        <v>40</v>
      </c>
      <c r="C11" s="44">
        <v>2</v>
      </c>
      <c r="D11" s="50"/>
      <c r="E11" s="46">
        <v>3000</v>
      </c>
      <c r="F11" s="46"/>
      <c r="G11" s="46">
        <f>E11*C11</f>
        <v>6000</v>
      </c>
      <c r="H11" s="47"/>
      <c r="I11" s="47"/>
      <c r="J11" s="47"/>
      <c r="K11" s="47"/>
      <c r="L11" s="48"/>
    </row>
    <row r="12" spans="1:12" s="8" customFormat="1" ht="15">
      <c r="A12" s="42"/>
      <c r="B12" s="52" t="s">
        <v>3</v>
      </c>
      <c r="C12" s="44"/>
      <c r="D12" s="50"/>
      <c r="E12" s="53"/>
      <c r="F12" s="53"/>
      <c r="H12" s="143">
        <f>SUM(G7:G11)</f>
        <v>69350</v>
      </c>
      <c r="I12" s="47"/>
      <c r="J12" s="55"/>
      <c r="K12" s="55"/>
      <c r="L12" s="56"/>
    </row>
    <row r="13" spans="1:12" s="8" customFormat="1" ht="15">
      <c r="A13" s="42" t="s">
        <v>0</v>
      </c>
      <c r="B13" s="57"/>
      <c r="C13" s="44"/>
      <c r="D13" s="50"/>
      <c r="E13" s="53"/>
      <c r="F13" s="53"/>
      <c r="G13" s="54"/>
      <c r="H13" s="53"/>
      <c r="I13" s="47"/>
      <c r="J13" s="53"/>
      <c r="K13" s="53"/>
      <c r="L13" s="56"/>
    </row>
    <row r="14" spans="1:12" ht="21.75" customHeight="1">
      <c r="A14" s="42"/>
      <c r="B14" s="58" t="s">
        <v>27</v>
      </c>
      <c r="C14" s="44">
        <v>1.5</v>
      </c>
      <c r="D14" s="45"/>
      <c r="E14" s="46">
        <v>31000</v>
      </c>
      <c r="F14" s="46">
        <f>C14*E14</f>
        <v>46500</v>
      </c>
      <c r="G14" s="46"/>
      <c r="H14" s="47"/>
      <c r="I14" s="53"/>
      <c r="J14" s="47"/>
      <c r="K14" s="47"/>
      <c r="L14" s="48"/>
    </row>
    <row r="15" spans="1:12" ht="15" customHeight="1">
      <c r="A15" s="49"/>
      <c r="B15" s="58" t="s">
        <v>28</v>
      </c>
      <c r="C15" s="144">
        <v>12</v>
      </c>
      <c r="D15" s="45"/>
      <c r="E15" s="46">
        <v>4200</v>
      </c>
      <c r="F15" s="46">
        <f>E15*C15</f>
        <v>50400</v>
      </c>
      <c r="G15" s="46"/>
      <c r="H15" s="47"/>
      <c r="I15" s="53"/>
      <c r="J15" s="47"/>
      <c r="K15" s="47"/>
      <c r="L15" s="48"/>
    </row>
    <row r="16" spans="1:12" ht="18" customHeight="1">
      <c r="A16" s="49"/>
      <c r="B16" s="58" t="s">
        <v>29</v>
      </c>
      <c r="C16" s="44">
        <v>9</v>
      </c>
      <c r="D16" s="45"/>
      <c r="E16" s="46">
        <v>1200</v>
      </c>
      <c r="F16" s="46">
        <f>E16*C16</f>
        <v>10800</v>
      </c>
      <c r="G16" s="46"/>
      <c r="H16" s="47"/>
      <c r="I16" s="53"/>
      <c r="J16" s="47"/>
      <c r="K16" s="47"/>
      <c r="L16" s="48"/>
    </row>
    <row r="17" spans="1:12" ht="18" customHeight="1">
      <c r="A17" s="49"/>
      <c r="B17" s="58" t="s">
        <v>42</v>
      </c>
      <c r="C17" s="44">
        <v>2.1</v>
      </c>
      <c r="D17" s="45"/>
      <c r="E17" s="46">
        <v>4400</v>
      </c>
      <c r="F17" s="46">
        <f>E17*C17</f>
        <v>9240</v>
      </c>
      <c r="G17" s="46"/>
      <c r="H17" s="47"/>
      <c r="I17" s="53"/>
      <c r="J17" s="47"/>
      <c r="K17" s="47"/>
      <c r="L17" s="48"/>
    </row>
    <row r="18" spans="1:12" ht="15" customHeight="1">
      <c r="A18" s="49"/>
      <c r="B18" s="59" t="s">
        <v>30</v>
      </c>
      <c r="C18" s="44"/>
      <c r="D18" s="45"/>
      <c r="E18" s="46"/>
      <c r="F18" s="46"/>
      <c r="G18" s="46"/>
      <c r="H18" s="55"/>
      <c r="I18" s="53"/>
      <c r="J18" s="55">
        <f>SUM(F14:F17)</f>
        <v>116940</v>
      </c>
      <c r="K18" s="55"/>
      <c r="L18" s="48"/>
    </row>
    <row r="19" spans="1:12" s="12" customFormat="1" ht="15">
      <c r="A19" s="60"/>
      <c r="B19" s="61" t="s">
        <v>16</v>
      </c>
      <c r="C19" s="62"/>
      <c r="D19" s="63"/>
      <c r="E19" s="64"/>
      <c r="F19" s="64"/>
      <c r="G19" s="64"/>
      <c r="H19" s="65" t="s">
        <v>32</v>
      </c>
      <c r="I19" s="64"/>
      <c r="J19" s="65" t="s">
        <v>32</v>
      </c>
      <c r="K19" s="66">
        <f>J18+H12</f>
        <v>186290</v>
      </c>
      <c r="L19" s="67"/>
    </row>
    <row r="20" spans="1:12" s="12" customFormat="1" ht="14.25">
      <c r="A20" s="60"/>
      <c r="B20" s="68"/>
      <c r="C20" s="44"/>
      <c r="D20" s="45"/>
      <c r="E20" s="69"/>
      <c r="F20" s="69"/>
      <c r="G20" s="69"/>
      <c r="H20" s="70"/>
      <c r="I20" s="69"/>
      <c r="J20" s="70"/>
      <c r="K20" s="70"/>
      <c r="L20" s="67"/>
    </row>
    <row r="21" spans="1:12" s="9" customFormat="1" ht="24" customHeight="1">
      <c r="A21" s="71"/>
      <c r="B21" s="36" t="s">
        <v>4</v>
      </c>
      <c r="C21" s="72"/>
      <c r="D21" s="73"/>
      <c r="E21" s="74"/>
      <c r="F21" s="74"/>
      <c r="G21" s="74"/>
      <c r="H21" s="75"/>
      <c r="I21" s="75"/>
      <c r="J21" s="75"/>
      <c r="K21" s="75"/>
      <c r="L21" s="76"/>
    </row>
    <row r="22" spans="1:12" ht="15">
      <c r="A22" s="42" t="s">
        <v>1</v>
      </c>
      <c r="B22" s="43"/>
      <c r="C22" s="77"/>
      <c r="D22" s="78"/>
      <c r="E22" s="46"/>
      <c r="F22" s="46"/>
      <c r="G22" s="46"/>
      <c r="H22" s="47"/>
      <c r="I22" s="47"/>
      <c r="J22" s="47"/>
      <c r="K22" s="47"/>
      <c r="L22" s="48"/>
    </row>
    <row r="23" spans="1:12" ht="17.25" customHeight="1">
      <c r="A23" s="49"/>
      <c r="B23" s="79" t="s">
        <v>17</v>
      </c>
      <c r="C23" s="44">
        <v>33</v>
      </c>
      <c r="D23" s="45">
        <v>0.6227106227106227</v>
      </c>
      <c r="E23" s="46">
        <v>1800</v>
      </c>
      <c r="F23" s="46"/>
      <c r="G23" s="46">
        <f>C23:C27*E23:E27</f>
        <v>59400</v>
      </c>
      <c r="H23" s="47"/>
      <c r="I23" s="47"/>
      <c r="J23" s="47"/>
      <c r="K23" s="47"/>
      <c r="L23" s="48"/>
    </row>
    <row r="24" spans="1:12" ht="15" customHeight="1">
      <c r="A24" s="49"/>
      <c r="B24" s="43" t="s">
        <v>24</v>
      </c>
      <c r="C24" s="44">
        <v>18</v>
      </c>
      <c r="D24" s="45">
        <v>0.43956043956043955</v>
      </c>
      <c r="E24" s="46">
        <v>520</v>
      </c>
      <c r="F24" s="46"/>
      <c r="G24" s="46">
        <f>C24:C50*E24:E50</f>
        <v>9360</v>
      </c>
      <c r="H24" s="47"/>
      <c r="I24" s="47"/>
      <c r="J24" s="47"/>
      <c r="K24" s="47"/>
      <c r="L24" s="48"/>
    </row>
    <row r="25" spans="1:12" ht="13.5" customHeight="1">
      <c r="A25" s="49"/>
      <c r="B25" s="43" t="s">
        <v>43</v>
      </c>
      <c r="C25" s="44">
        <v>81</v>
      </c>
      <c r="D25" s="45">
        <v>0.17216117216117216</v>
      </c>
      <c r="E25" s="46">
        <v>320</v>
      </c>
      <c r="F25" s="46"/>
      <c r="G25" s="46">
        <f>C25*E25</f>
        <v>25920</v>
      </c>
      <c r="H25" s="47"/>
      <c r="I25" s="47"/>
      <c r="J25" s="47"/>
      <c r="K25" s="47"/>
      <c r="L25" s="48"/>
    </row>
    <row r="26" spans="1:12" ht="15" customHeight="1">
      <c r="A26" s="49"/>
      <c r="B26" s="43" t="s">
        <v>23</v>
      </c>
      <c r="C26" s="44">
        <v>1</v>
      </c>
      <c r="D26" s="45"/>
      <c r="E26" s="46">
        <v>45000</v>
      </c>
      <c r="F26" s="46"/>
      <c r="G26" s="46">
        <f>C26:C52*E26:E52</f>
        <v>45000</v>
      </c>
      <c r="H26" s="47"/>
      <c r="I26" s="47"/>
      <c r="J26" s="47"/>
      <c r="K26" s="47"/>
      <c r="L26" s="48"/>
    </row>
    <row r="27" spans="1:12" s="8" customFormat="1" ht="20.25" customHeight="1">
      <c r="A27" s="42"/>
      <c r="B27" s="52" t="s">
        <v>3</v>
      </c>
      <c r="C27" s="80"/>
      <c r="D27" s="81"/>
      <c r="E27" s="53"/>
      <c r="F27" s="53"/>
      <c r="G27" s="47"/>
      <c r="H27" s="82">
        <f>SUM(G23:G26)</f>
        <v>139680</v>
      </c>
      <c r="I27" s="47"/>
      <c r="J27" s="55"/>
      <c r="K27" s="55"/>
      <c r="L27" s="56"/>
    </row>
    <row r="28" spans="1:12" s="8" customFormat="1" ht="14.25" customHeight="1">
      <c r="A28" s="42" t="s">
        <v>0</v>
      </c>
      <c r="B28" s="57"/>
      <c r="C28" s="80"/>
      <c r="D28" s="81"/>
      <c r="E28" s="53"/>
      <c r="F28" s="53"/>
      <c r="G28" s="47"/>
      <c r="H28" s="53"/>
      <c r="I28" s="47"/>
      <c r="J28" s="53"/>
      <c r="K28" s="53"/>
      <c r="L28" s="56"/>
    </row>
    <row r="29" spans="1:12" s="8" customFormat="1" ht="19.5" customHeight="1">
      <c r="A29" s="42"/>
      <c r="B29" s="79" t="s">
        <v>31</v>
      </c>
      <c r="C29" s="77">
        <v>35</v>
      </c>
      <c r="D29" s="81"/>
      <c r="E29" s="46">
        <v>3950</v>
      </c>
      <c r="F29" s="46">
        <f>E29*C29</f>
        <v>138250</v>
      </c>
      <c r="G29" s="47"/>
      <c r="H29" s="53"/>
      <c r="I29" s="47"/>
      <c r="J29" s="53"/>
      <c r="K29" s="53"/>
      <c r="L29" s="56"/>
    </row>
    <row r="30" spans="1:12" s="8" customFormat="1" ht="18" customHeight="1">
      <c r="A30" s="42"/>
      <c r="B30" s="79" t="s">
        <v>44</v>
      </c>
      <c r="C30" s="77">
        <v>3</v>
      </c>
      <c r="D30" s="81"/>
      <c r="E30" s="46">
        <v>6900</v>
      </c>
      <c r="F30" s="46">
        <f>E30*C30</f>
        <v>20700</v>
      </c>
      <c r="G30" s="83"/>
      <c r="H30" s="53"/>
      <c r="I30" s="53"/>
      <c r="J30" s="53"/>
      <c r="K30" s="53"/>
      <c r="L30" s="56"/>
    </row>
    <row r="31" spans="1:12" s="8" customFormat="1" ht="19.5" customHeight="1">
      <c r="A31" s="42"/>
      <c r="B31" s="79" t="s">
        <v>27</v>
      </c>
      <c r="C31" s="84">
        <v>0.5</v>
      </c>
      <c r="D31" s="81"/>
      <c r="E31" s="46">
        <v>31000</v>
      </c>
      <c r="F31" s="46">
        <f>E31*C31</f>
        <v>15500</v>
      </c>
      <c r="G31" s="47"/>
      <c r="H31" s="47"/>
      <c r="I31" s="47"/>
      <c r="J31" s="47"/>
      <c r="K31" s="47"/>
      <c r="L31" s="56"/>
    </row>
    <row r="32" spans="1:12" s="8" customFormat="1" ht="17.25" customHeight="1">
      <c r="A32" s="42"/>
      <c r="B32" s="79" t="s">
        <v>28</v>
      </c>
      <c r="C32" s="77">
        <v>1.5</v>
      </c>
      <c r="D32" s="81"/>
      <c r="E32" s="46">
        <v>4200</v>
      </c>
      <c r="F32" s="46">
        <f>E32*C32</f>
        <v>6300</v>
      </c>
      <c r="G32" s="47"/>
      <c r="H32" s="47"/>
      <c r="I32" s="47"/>
      <c r="J32" s="47"/>
      <c r="K32" s="47"/>
      <c r="L32" s="56"/>
    </row>
    <row r="33" spans="1:12" s="8" customFormat="1" ht="21" customHeight="1">
      <c r="A33" s="42"/>
      <c r="B33" s="79" t="s">
        <v>45</v>
      </c>
      <c r="C33" s="80"/>
      <c r="D33" s="81"/>
      <c r="E33" s="46">
        <v>15000</v>
      </c>
      <c r="F33" s="46">
        <f>E33</f>
        <v>15000</v>
      </c>
      <c r="G33" s="47"/>
      <c r="H33" s="47"/>
      <c r="I33" s="47"/>
      <c r="J33" s="47"/>
      <c r="K33" s="47"/>
      <c r="L33" s="56"/>
    </row>
    <row r="34" spans="1:12" s="8" customFormat="1" ht="17.25" customHeight="1">
      <c r="A34" s="42"/>
      <c r="B34" s="85" t="s">
        <v>30</v>
      </c>
      <c r="C34" s="80"/>
      <c r="D34" s="81"/>
      <c r="E34" s="46"/>
      <c r="F34" s="46"/>
      <c r="G34" s="47"/>
      <c r="H34" s="55"/>
      <c r="I34" s="47"/>
      <c r="J34" s="55">
        <f>SUM(F29:F33)</f>
        <v>195750</v>
      </c>
      <c r="K34" s="55"/>
      <c r="L34" s="56"/>
    </row>
    <row r="35" spans="1:12" ht="33.75" customHeight="1">
      <c r="A35" s="49"/>
      <c r="B35" s="61" t="s">
        <v>41</v>
      </c>
      <c r="C35" s="86"/>
      <c r="D35" s="87"/>
      <c r="E35" s="88"/>
      <c r="F35" s="88"/>
      <c r="G35" s="88"/>
      <c r="H35" s="89"/>
      <c r="I35" s="90"/>
      <c r="J35" s="89"/>
      <c r="K35" s="89">
        <f>H27+J34</f>
        <v>335430</v>
      </c>
      <c r="L35" s="48"/>
    </row>
    <row r="36" spans="1:12" ht="15">
      <c r="A36" s="91"/>
      <c r="B36" s="92"/>
      <c r="C36" s="93"/>
      <c r="D36" s="94"/>
      <c r="E36" s="95"/>
      <c r="F36" s="46"/>
      <c r="G36" s="95"/>
      <c r="H36" s="96"/>
      <c r="I36" s="97"/>
      <c r="J36" s="96"/>
      <c r="K36" s="96"/>
      <c r="L36" s="48"/>
    </row>
    <row r="37" spans="1:12" s="13" customFormat="1" ht="15">
      <c r="A37" s="98"/>
      <c r="B37" s="99" t="s">
        <v>25</v>
      </c>
      <c r="C37" s="100"/>
      <c r="D37" s="101"/>
      <c r="E37" s="102"/>
      <c r="F37" s="102"/>
      <c r="G37" s="102"/>
      <c r="H37" s="103"/>
      <c r="I37" s="104"/>
      <c r="J37" s="103"/>
      <c r="K37" s="103"/>
      <c r="L37" s="105"/>
    </row>
    <row r="38" spans="1:12" s="13" customFormat="1" ht="15">
      <c r="A38" s="42" t="s">
        <v>1</v>
      </c>
      <c r="B38" s="106"/>
      <c r="C38" s="44"/>
      <c r="D38" s="45"/>
      <c r="E38" s="107"/>
      <c r="F38" s="46"/>
      <c r="G38" s="107"/>
      <c r="H38" s="108"/>
      <c r="I38" s="109"/>
      <c r="J38" s="108"/>
      <c r="K38" s="108"/>
      <c r="L38" s="105"/>
    </row>
    <row r="39" spans="1:12" ht="14.25">
      <c r="A39" s="48"/>
      <c r="B39" s="43" t="s">
        <v>46</v>
      </c>
      <c r="C39" s="44">
        <v>42</v>
      </c>
      <c r="D39" s="45">
        <v>0.07692307692307693</v>
      </c>
      <c r="E39" s="46">
        <v>420</v>
      </c>
      <c r="F39" s="46"/>
      <c r="G39" s="46">
        <f>C39:C39*E39:E39</f>
        <v>17640</v>
      </c>
      <c r="H39" s="110"/>
      <c r="I39" s="110"/>
      <c r="J39" s="110"/>
      <c r="K39" s="110"/>
      <c r="L39" s="48"/>
    </row>
    <row r="40" spans="1:12" s="8" customFormat="1" ht="15">
      <c r="A40" s="42"/>
      <c r="B40" s="52" t="s">
        <v>3</v>
      </c>
      <c r="C40" s="80"/>
      <c r="D40" s="81"/>
      <c r="E40" s="53"/>
      <c r="F40" s="46"/>
      <c r="G40" s="47"/>
      <c r="H40" s="82">
        <f>SUM(G36:G39)</f>
        <v>17640</v>
      </c>
      <c r="I40" s="47"/>
      <c r="J40" s="55"/>
      <c r="K40" s="55"/>
      <c r="L40" s="56"/>
    </row>
    <row r="41" spans="1:12" s="8" customFormat="1" ht="15">
      <c r="A41" s="42" t="s">
        <v>0</v>
      </c>
      <c r="B41" s="57"/>
      <c r="C41" s="80"/>
      <c r="D41" s="81"/>
      <c r="E41" s="53"/>
      <c r="F41" s="46"/>
      <c r="G41" s="47"/>
      <c r="H41" s="55"/>
      <c r="I41" s="55"/>
      <c r="J41" s="55"/>
      <c r="K41" s="55"/>
      <c r="L41" s="56"/>
    </row>
    <row r="42" spans="1:12" s="8" customFormat="1" ht="15">
      <c r="A42" s="42"/>
      <c r="B42" s="79" t="s">
        <v>34</v>
      </c>
      <c r="C42" s="77">
        <v>2</v>
      </c>
      <c r="D42" s="81"/>
      <c r="E42" s="46">
        <v>7200</v>
      </c>
      <c r="F42" s="46">
        <f>E42*C42</f>
        <v>14400</v>
      </c>
      <c r="G42" s="47"/>
      <c r="H42" s="55"/>
      <c r="I42" s="47"/>
      <c r="J42" s="55"/>
      <c r="K42" s="55"/>
      <c r="L42" s="56"/>
    </row>
    <row r="43" spans="1:12" s="8" customFormat="1" ht="15">
      <c r="A43" s="42"/>
      <c r="B43" s="79" t="s">
        <v>47</v>
      </c>
      <c r="C43" s="77">
        <v>84</v>
      </c>
      <c r="D43" s="81"/>
      <c r="E43" s="46">
        <v>35</v>
      </c>
      <c r="F43" s="46">
        <f>E43*C43</f>
        <v>2940</v>
      </c>
      <c r="G43" s="47"/>
      <c r="H43" s="55"/>
      <c r="I43" s="47"/>
      <c r="J43" s="55"/>
      <c r="K43" s="55"/>
      <c r="L43" s="56"/>
    </row>
    <row r="44" spans="1:12" s="8" customFormat="1" ht="15">
      <c r="A44" s="42"/>
      <c r="B44" s="79" t="s">
        <v>48</v>
      </c>
      <c r="C44" s="77">
        <v>8</v>
      </c>
      <c r="D44" s="81"/>
      <c r="E44" s="46">
        <v>2300</v>
      </c>
      <c r="F44" s="46">
        <f>E44*C44</f>
        <v>18400</v>
      </c>
      <c r="G44" s="47"/>
      <c r="H44" s="55"/>
      <c r="I44" s="47"/>
      <c r="J44" s="55"/>
      <c r="K44" s="55"/>
      <c r="L44" s="56"/>
    </row>
    <row r="45" spans="1:12" s="8" customFormat="1" ht="15">
      <c r="A45" s="42"/>
      <c r="B45" s="85" t="s">
        <v>33</v>
      </c>
      <c r="C45" s="80"/>
      <c r="D45" s="81"/>
      <c r="E45" s="53"/>
      <c r="F45" s="46"/>
      <c r="G45" s="47"/>
      <c r="H45" s="55"/>
      <c r="I45" s="82">
        <f>SUM(H42:H44)</f>
        <v>0</v>
      </c>
      <c r="J45" s="143">
        <f>SUM(F42:F44)</f>
        <v>35740</v>
      </c>
      <c r="K45" s="55"/>
      <c r="L45" s="56"/>
    </row>
    <row r="46" spans="1:12" s="8" customFormat="1" ht="15">
      <c r="A46" s="42"/>
      <c r="B46" s="57"/>
      <c r="C46" s="80"/>
      <c r="D46" s="81"/>
      <c r="E46" s="53"/>
      <c r="F46" s="46"/>
      <c r="G46" s="47"/>
      <c r="H46" s="55"/>
      <c r="I46" s="47"/>
      <c r="J46" s="53"/>
      <c r="K46" s="53"/>
      <c r="L46" s="56"/>
    </row>
    <row r="47" spans="1:12" ht="15">
      <c r="A47" s="49"/>
      <c r="B47" s="61" t="s">
        <v>49</v>
      </c>
      <c r="C47" s="62"/>
      <c r="D47" s="63"/>
      <c r="E47" s="88"/>
      <c r="F47" s="88"/>
      <c r="G47" s="88"/>
      <c r="H47" s="89"/>
      <c r="I47" s="111"/>
      <c r="J47" s="89"/>
      <c r="K47" s="89">
        <f>H40+J45</f>
        <v>53380</v>
      </c>
      <c r="L47" s="48"/>
    </row>
    <row r="48" spans="1:12" ht="15">
      <c r="A48" s="49"/>
      <c r="B48" s="112"/>
      <c r="C48" s="44"/>
      <c r="D48" s="45"/>
      <c r="E48" s="46"/>
      <c r="F48" s="46"/>
      <c r="G48" s="46"/>
      <c r="H48" s="110"/>
      <c r="I48" s="110"/>
      <c r="J48" s="110"/>
      <c r="K48" s="110"/>
      <c r="L48" s="48"/>
    </row>
    <row r="49" spans="1:12" s="3" customFormat="1" ht="15">
      <c r="A49" s="35"/>
      <c r="B49" s="36" t="s">
        <v>5</v>
      </c>
      <c r="C49" s="37"/>
      <c r="D49" s="38"/>
      <c r="E49" s="39"/>
      <c r="F49" s="39"/>
      <c r="G49" s="39"/>
      <c r="H49" s="40"/>
      <c r="I49" s="40"/>
      <c r="J49" s="40"/>
      <c r="K49" s="40"/>
      <c r="L49" s="41"/>
    </row>
    <row r="50" spans="1:12" ht="15">
      <c r="A50" s="42" t="s">
        <v>1</v>
      </c>
      <c r="B50" s="43"/>
      <c r="C50" s="77"/>
      <c r="D50" s="78"/>
      <c r="E50" s="46"/>
      <c r="F50" s="46"/>
      <c r="G50" s="46"/>
      <c r="H50" s="47"/>
      <c r="I50" s="47"/>
      <c r="J50" s="47"/>
      <c r="K50" s="47"/>
      <c r="L50" s="48"/>
    </row>
    <row r="51" spans="1:12" ht="14.25">
      <c r="A51" s="49"/>
      <c r="B51" s="43" t="s">
        <v>20</v>
      </c>
      <c r="C51" s="77"/>
      <c r="D51" s="78"/>
      <c r="E51" s="46"/>
      <c r="F51" s="46"/>
      <c r="G51" s="46"/>
      <c r="H51" s="47"/>
      <c r="I51" s="47"/>
      <c r="J51" s="47"/>
      <c r="K51" s="47"/>
      <c r="L51" s="48"/>
    </row>
    <row r="52" spans="1:12" ht="14.25">
      <c r="A52" s="49"/>
      <c r="B52" s="79" t="s">
        <v>7</v>
      </c>
      <c r="C52" s="44">
        <v>65</v>
      </c>
      <c r="D52" s="45">
        <v>1.1721611721611722</v>
      </c>
      <c r="E52" s="46">
        <v>1400</v>
      </c>
      <c r="F52" s="46"/>
      <c r="G52" s="46">
        <f>C52:C54*E52:E54</f>
        <v>91000</v>
      </c>
      <c r="H52" s="47"/>
      <c r="I52" s="47"/>
      <c r="J52" s="47"/>
      <c r="K52" s="47"/>
      <c r="L52" s="48"/>
    </row>
    <row r="53" spans="1:12" ht="14.25">
      <c r="A53" s="49"/>
      <c r="B53" s="79"/>
      <c r="C53" s="44"/>
      <c r="D53" s="45"/>
      <c r="E53" s="46"/>
      <c r="F53" s="46"/>
      <c r="G53" s="46"/>
      <c r="H53" s="47"/>
      <c r="I53" s="47"/>
      <c r="J53" s="47"/>
      <c r="K53" s="47"/>
      <c r="L53" s="48"/>
    </row>
    <row r="54" spans="1:12" ht="15">
      <c r="A54" s="42"/>
      <c r="B54" s="52" t="s">
        <v>3</v>
      </c>
      <c r="C54" s="77"/>
      <c r="D54" s="78"/>
      <c r="E54" s="113"/>
      <c r="F54" s="46"/>
      <c r="G54" s="46"/>
      <c r="H54" s="55">
        <f>SUM(G52:G52)</f>
        <v>91000</v>
      </c>
      <c r="I54" s="47"/>
      <c r="J54" s="55"/>
      <c r="K54" s="55"/>
      <c r="L54" s="48"/>
    </row>
    <row r="55" spans="1:12" ht="15">
      <c r="A55" s="42" t="s">
        <v>0</v>
      </c>
      <c r="B55" s="114"/>
      <c r="C55" s="77"/>
      <c r="D55" s="78"/>
      <c r="E55" s="46"/>
      <c r="F55" s="46"/>
      <c r="G55" s="46"/>
      <c r="H55" s="55"/>
      <c r="I55" s="53"/>
      <c r="J55" s="55"/>
      <c r="K55" s="55"/>
      <c r="L55" s="48"/>
    </row>
    <row r="56" spans="1:12" ht="15">
      <c r="A56" s="42"/>
      <c r="B56" s="115" t="s">
        <v>34</v>
      </c>
      <c r="C56" s="77">
        <v>4</v>
      </c>
      <c r="D56" s="78"/>
      <c r="E56" s="46">
        <v>7200</v>
      </c>
      <c r="F56" s="46">
        <f>E56*C56</f>
        <v>28800</v>
      </c>
      <c r="G56" s="46"/>
      <c r="H56" s="55"/>
      <c r="I56" s="53"/>
      <c r="J56" s="55"/>
      <c r="K56" s="55"/>
      <c r="L56" s="48"/>
    </row>
    <row r="57" spans="1:12" ht="15">
      <c r="A57" s="42"/>
      <c r="B57" s="115" t="s">
        <v>35</v>
      </c>
      <c r="C57" s="77">
        <v>65</v>
      </c>
      <c r="D57" s="78"/>
      <c r="E57" s="46">
        <v>28</v>
      </c>
      <c r="F57" s="46">
        <f>E57*C57</f>
        <v>1820</v>
      </c>
      <c r="G57" s="46"/>
      <c r="H57" s="55"/>
      <c r="I57" s="53"/>
      <c r="J57" s="55"/>
      <c r="K57" s="55"/>
      <c r="L57" s="48"/>
    </row>
    <row r="58" spans="1:12" ht="15">
      <c r="A58" s="42"/>
      <c r="B58" s="115" t="s">
        <v>36</v>
      </c>
      <c r="C58" s="77">
        <v>65</v>
      </c>
      <c r="D58" s="78"/>
      <c r="E58" s="46">
        <v>540</v>
      </c>
      <c r="F58" s="46">
        <f>E58*C58</f>
        <v>35100</v>
      </c>
      <c r="G58" s="46"/>
      <c r="H58" s="55"/>
      <c r="I58" s="53"/>
      <c r="J58" s="55"/>
      <c r="K58" s="55"/>
      <c r="L58" s="48"/>
    </row>
    <row r="59" spans="1:12" ht="15">
      <c r="A59" s="42"/>
      <c r="B59" s="59" t="s">
        <v>37</v>
      </c>
      <c r="C59" s="77"/>
      <c r="D59" s="78"/>
      <c r="E59" s="46"/>
      <c r="F59" s="46"/>
      <c r="G59" s="46"/>
      <c r="H59" s="55"/>
      <c r="I59" s="53"/>
      <c r="J59" s="55">
        <f>SUM(F56:F58)</f>
        <v>65720</v>
      </c>
      <c r="K59" s="55"/>
      <c r="L59" s="48"/>
    </row>
    <row r="60" spans="1:12" ht="15">
      <c r="A60" s="42"/>
      <c r="B60" s="114"/>
      <c r="C60" s="77"/>
      <c r="D60" s="78"/>
      <c r="E60" s="46"/>
      <c r="F60" s="46"/>
      <c r="G60" s="46"/>
      <c r="H60" s="47"/>
      <c r="I60" s="53"/>
      <c r="J60" s="47"/>
      <c r="K60" s="47"/>
      <c r="L60" s="48"/>
    </row>
    <row r="61" spans="1:12" ht="15">
      <c r="A61" s="49"/>
      <c r="B61" s="116" t="s">
        <v>19</v>
      </c>
      <c r="C61" s="86"/>
      <c r="D61" s="87"/>
      <c r="E61" s="88"/>
      <c r="F61" s="88"/>
      <c r="G61" s="88"/>
      <c r="H61" s="117"/>
      <c r="I61" s="90"/>
      <c r="J61" s="117"/>
      <c r="K61" s="117">
        <f>H54+J59</f>
        <v>156720</v>
      </c>
      <c r="L61" s="48"/>
    </row>
    <row r="62" spans="1:12" ht="15">
      <c r="A62" s="49"/>
      <c r="B62" s="114"/>
      <c r="C62" s="77"/>
      <c r="D62" s="78"/>
      <c r="E62" s="46"/>
      <c r="F62" s="46"/>
      <c r="G62" s="46"/>
      <c r="H62" s="118"/>
      <c r="I62" s="53"/>
      <c r="J62" s="118"/>
      <c r="K62" s="118"/>
      <c r="L62" s="48"/>
    </row>
    <row r="63" spans="1:12" ht="15">
      <c r="A63" s="49"/>
      <c r="B63" s="114"/>
      <c r="C63" s="77"/>
      <c r="D63" s="78"/>
      <c r="E63" s="46"/>
      <c r="F63" s="46"/>
      <c r="G63" s="46"/>
      <c r="H63" s="118"/>
      <c r="I63" s="53"/>
      <c r="J63" s="118"/>
      <c r="K63" s="118"/>
      <c r="L63" s="48"/>
    </row>
    <row r="64" spans="1:16" s="10" customFormat="1" ht="15">
      <c r="A64" s="119"/>
      <c r="B64" s="120" t="s">
        <v>2</v>
      </c>
      <c r="C64" s="121"/>
      <c r="D64" s="122"/>
      <c r="E64" s="123"/>
      <c r="F64" s="123"/>
      <c r="G64" s="123"/>
      <c r="H64" s="124">
        <f>SUM(H6:H63)</f>
        <v>317670</v>
      </c>
      <c r="I64" s="125"/>
      <c r="J64" s="127"/>
      <c r="K64" s="127"/>
      <c r="L64" s="128"/>
      <c r="P64" s="16"/>
    </row>
    <row r="65" spans="1:12" s="10" customFormat="1" ht="15">
      <c r="A65" s="119"/>
      <c r="B65" s="129"/>
      <c r="C65" s="121"/>
      <c r="D65" s="122"/>
      <c r="E65" s="123"/>
      <c r="F65" s="123"/>
      <c r="G65" s="123"/>
      <c r="H65" s="127"/>
      <c r="I65" s="125"/>
      <c r="J65" s="127"/>
      <c r="K65" s="127"/>
      <c r="L65" s="128"/>
    </row>
    <row r="66" spans="1:12" s="10" customFormat="1" ht="15">
      <c r="A66" s="119"/>
      <c r="B66" s="120" t="s">
        <v>8</v>
      </c>
      <c r="C66" s="121"/>
      <c r="D66" s="122"/>
      <c r="E66" s="123"/>
      <c r="F66" s="123"/>
      <c r="G66" s="123"/>
      <c r="H66" s="126"/>
      <c r="I66" s="127">
        <f>SUM(I3:I64)</f>
        <v>0</v>
      </c>
      <c r="J66" s="130">
        <f>SUM(J6:J65)</f>
        <v>414150</v>
      </c>
      <c r="K66" s="126"/>
      <c r="L66" s="128"/>
    </row>
    <row r="67" spans="1:12" s="10" customFormat="1" ht="15">
      <c r="A67" s="119"/>
      <c r="B67" s="120" t="s">
        <v>51</v>
      </c>
      <c r="C67" s="121"/>
      <c r="D67" s="122"/>
      <c r="E67" s="123"/>
      <c r="F67" s="123"/>
      <c r="G67" s="123"/>
      <c r="H67" s="126"/>
      <c r="I67" s="127"/>
      <c r="J67" s="130">
        <v>22000</v>
      </c>
      <c r="K67" s="126"/>
      <c r="L67" s="128"/>
    </row>
    <row r="68" spans="1:12" s="11" customFormat="1" ht="33.75" customHeight="1">
      <c r="A68" s="131"/>
      <c r="B68" s="120" t="s">
        <v>9</v>
      </c>
      <c r="C68" s="132"/>
      <c r="D68" s="133"/>
      <c r="E68" s="134"/>
      <c r="F68" s="134"/>
      <c r="G68" s="134"/>
      <c r="H68" s="135"/>
      <c r="I68" s="136"/>
      <c r="J68" s="135"/>
      <c r="K68" s="130">
        <f>H64+J66+J67</f>
        <v>753820</v>
      </c>
      <c r="L68" s="137"/>
    </row>
    <row r="69" spans="1:12" ht="14.25">
      <c r="A69" s="138"/>
      <c r="B69" s="139"/>
      <c r="C69" s="140"/>
      <c r="D69" s="141"/>
      <c r="E69" s="142"/>
      <c r="F69" s="142"/>
      <c r="G69" s="142"/>
      <c r="H69" s="56"/>
      <c r="I69" s="56"/>
      <c r="J69" s="56"/>
      <c r="K69" s="56"/>
      <c r="L69" s="48"/>
    </row>
  </sheetData>
  <sheetProtection/>
  <printOptions/>
  <pageMargins left="0.25" right="0.25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rokos13</cp:lastModifiedBy>
  <cp:lastPrinted>2016-02-29T05:50:22Z</cp:lastPrinted>
  <dcterms:created xsi:type="dcterms:W3CDTF">1996-10-08T23:32:33Z</dcterms:created>
  <dcterms:modified xsi:type="dcterms:W3CDTF">2017-10-27T11:41:34Z</dcterms:modified>
  <cp:category/>
  <cp:version/>
  <cp:contentType/>
  <cp:contentStatus/>
</cp:coreProperties>
</file>